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<sst xmlns="http://schemas.openxmlformats.org/spreadsheetml/2006/main" count="85" uniqueCount="77">
  <si>
    <t>№ п/п</t>
  </si>
  <si>
    <t>Местоположение</t>
  </si>
  <si>
    <t xml:space="preserve">Полная мощность установленого оборудования, кВа </t>
  </si>
  <si>
    <t>Допустимый коэффицент загрузки трансформаторов, Коднотрансф. = 0,94, Кдвухтрансф. = 0,75</t>
  </si>
  <si>
    <t>Пропускная способность с учетом коэффицентов для однотрансформаторных и двухтрансформаторных подстанций, кВа</t>
  </si>
  <si>
    <t>Загрузка трансформаторов по замерам, %</t>
  </si>
  <si>
    <t>Потребляемая загрузка по замерам (наст.вр.) кВа</t>
  </si>
  <si>
    <t>Резерв мощности, кВа</t>
  </si>
  <si>
    <t>Мощность подключенных, заявленных потребителей, кВт с нарастающим итогом</t>
  </si>
  <si>
    <t>Мощность подключенных, заявленных потребителей, кВа</t>
  </si>
  <si>
    <t>Резерв мощности с учетом выданных разрешений, кВа</t>
  </si>
  <si>
    <t>Примечание (изменение пропускной способности)</t>
  </si>
  <si>
    <t>№ ТУ</t>
  </si>
  <si>
    <t>ТП-1</t>
  </si>
  <si>
    <t>ТП-2</t>
  </si>
  <si>
    <t>ТП-4</t>
  </si>
  <si>
    <t>КТПН-6</t>
  </si>
  <si>
    <t>КТПН-7</t>
  </si>
  <si>
    <t>ТП-8</t>
  </si>
  <si>
    <t>ТП-9</t>
  </si>
  <si>
    <t>ТП-10</t>
  </si>
  <si>
    <t>КТПН-12</t>
  </si>
  <si>
    <t>КТПН-13</t>
  </si>
  <si>
    <t>КТПН-14</t>
  </si>
  <si>
    <t>ТП-15</t>
  </si>
  <si>
    <t>ТП-16</t>
  </si>
  <si>
    <t>ТП-17</t>
  </si>
  <si>
    <t>ТП-18</t>
  </si>
  <si>
    <t>ТП-19</t>
  </si>
  <si>
    <t>№ ТП, КТПН</t>
  </si>
  <si>
    <t>ул. Красная</t>
  </si>
  <si>
    <t>ул. Матросова</t>
  </si>
  <si>
    <t>ул. Писцова</t>
  </si>
  <si>
    <t>ул. Первомайская</t>
  </si>
  <si>
    <t>ул. Красноградская</t>
  </si>
  <si>
    <t>ул. Новая</t>
  </si>
  <si>
    <t>ул. Вокзальная</t>
  </si>
  <si>
    <t>ул. Трансформаторная</t>
  </si>
  <si>
    <t>ул. Серебренникова, 35</t>
  </si>
  <si>
    <t>ул. 40 лет Октября, 2</t>
  </si>
  <si>
    <t>ул. 40 лет Октября, 5</t>
  </si>
  <si>
    <t>ул. Бормино, 60</t>
  </si>
  <si>
    <t>ул. 40 лет Октября, 10</t>
  </si>
  <si>
    <t>ул. Комсомольская, 11</t>
  </si>
  <si>
    <t>ул. 40 лет Октября. 18</t>
  </si>
  <si>
    <t>ул. Писцова, 26а</t>
  </si>
  <si>
    <t>ул. Писцова, 50/15а</t>
  </si>
  <si>
    <t>ул. Писцова, 50</t>
  </si>
  <si>
    <t>ул. Бормино</t>
  </si>
  <si>
    <t>ТП Интех пласт</t>
  </si>
  <si>
    <t>ТП Литмаш деталь</t>
  </si>
  <si>
    <t>ТП Апитек</t>
  </si>
  <si>
    <t>ТП Санпласт</t>
  </si>
  <si>
    <t>ТП ТехАвто снаб</t>
  </si>
  <si>
    <t>ИТОГО по ООО Костеревские ГЭС</t>
  </si>
  <si>
    <t>ИТОГО субподстанции</t>
  </si>
  <si>
    <t xml:space="preserve">ИТОГО В/Ч </t>
  </si>
  <si>
    <t>Транзитные линии электропередач "Владимирэнерго"</t>
  </si>
  <si>
    <t>Аксеново</t>
  </si>
  <si>
    <t>Волосово</t>
  </si>
  <si>
    <t>Метенино</t>
  </si>
  <si>
    <t>Труд</t>
  </si>
  <si>
    <t>Сельх. Комплекс</t>
  </si>
  <si>
    <t>ИТОГО Транзит "Владимирэнерго"</t>
  </si>
  <si>
    <t>Итого ПС Костерево</t>
  </si>
  <si>
    <t>Разрешенная мощность по ТУ</t>
  </si>
  <si>
    <t>Планируемая потребляемая мощность, кВа</t>
  </si>
  <si>
    <t>БКТП-3</t>
  </si>
  <si>
    <t>БКТП-5</t>
  </si>
  <si>
    <t>БКТП-11</t>
  </si>
  <si>
    <t>ТП ВИРКЭН-Рус</t>
  </si>
  <si>
    <t>Оборонэнегро 1025,1026</t>
  </si>
  <si>
    <t>Оборонэнегро 1027,1022</t>
  </si>
  <si>
    <t>Оборонэнегро 1009</t>
  </si>
  <si>
    <t>ул. Северная</t>
  </si>
  <si>
    <t>ТП-20</t>
  </si>
  <si>
    <t>Сведения об общей пропускной способности каждого учаска электрической сети II квартал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</si>
</sst>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1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174" fontId="34" fillId="0" borderId="19" xfId="0" applyNumberFormat="1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4" fontId="12" fillId="0" borderId="1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zoomScalePageLayoutView="0" workbookViewId="0" topLeftCell="A16">
      <selection activeCell="K24" sqref="K24"/>
    </sheetView>
  </sheetViews>
  <sheetFormatPr defaultColWidth="9.00390625" defaultRowHeight="15.75"/>
  <cols>
    <col min="1" max="1" width="4.00390625" style="0" customWidth="1"/>
    <col min="2" max="2" width="10.50390625" style="0" customWidth="1"/>
    <col min="3" max="3" width="15.50390625" style="0" customWidth="1"/>
    <col min="4" max="4" width="9.125" style="0" customWidth="1"/>
    <col min="5" max="5" width="12.125" style="0" customWidth="1"/>
    <col min="7" max="7" width="9.50390625" style="0" customWidth="1"/>
    <col min="8" max="8" width="8.00390625" style="0" customWidth="1"/>
    <col min="9" max="9" width="7.50390625" style="0" customWidth="1"/>
    <col min="10" max="10" width="8.75390625" style="0" customWidth="1"/>
    <col min="12" max="12" width="7.625" style="0" customWidth="1"/>
    <col min="13" max="13" width="10.50390625" style="0" customWidth="1"/>
    <col min="14" max="14" width="8.875" style="0" customWidth="1"/>
    <col min="15" max="15" width="5.125" style="0" customWidth="1"/>
  </cols>
  <sheetData>
    <row r="1" spans="1:15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.25" customHeight="1" hidden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5.75">
      <c r="A4" s="92" t="s">
        <v>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72.75" customHeight="1">
      <c r="A5" s="1" t="s">
        <v>0</v>
      </c>
      <c r="B5" s="2" t="s">
        <v>29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5</v>
      </c>
      <c r="H5" s="2" t="s">
        <v>6</v>
      </c>
      <c r="I5" s="2" t="s">
        <v>66</v>
      </c>
      <c r="J5" s="3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</row>
    <row r="6" spans="1:15" ht="12.75" customHeight="1">
      <c r="A6" s="79">
        <v>1</v>
      </c>
      <c r="B6" s="78" t="s">
        <v>13</v>
      </c>
      <c r="C6" s="78" t="s">
        <v>38</v>
      </c>
      <c r="D6" s="4">
        <v>630</v>
      </c>
      <c r="E6" s="5">
        <v>0.75</v>
      </c>
      <c r="F6" s="5">
        <f>D6*E6</f>
        <v>472.5</v>
      </c>
      <c r="G6" s="6">
        <f>H6/F6%</f>
        <v>32.804232804232804</v>
      </c>
      <c r="H6" s="5">
        <v>155</v>
      </c>
      <c r="I6" s="7">
        <v>159.7</v>
      </c>
      <c r="J6" s="33">
        <f>F6-I6</f>
        <v>312.8</v>
      </c>
      <c r="K6" s="8">
        <v>12</v>
      </c>
      <c r="L6" s="8">
        <v>9</v>
      </c>
      <c r="M6" s="9">
        <f>J6-L6</f>
        <v>303.8</v>
      </c>
      <c r="N6" s="9">
        <f>I6-L6</f>
        <v>150.7</v>
      </c>
      <c r="O6" s="8">
        <v>236</v>
      </c>
    </row>
    <row r="7" spans="1:15" ht="12.75" customHeight="1">
      <c r="A7" s="79"/>
      <c r="B7" s="78"/>
      <c r="C7" s="78"/>
      <c r="D7" s="4">
        <v>630</v>
      </c>
      <c r="E7" s="5">
        <v>0.75</v>
      </c>
      <c r="F7" s="5">
        <f>D7*E7</f>
        <v>472.5</v>
      </c>
      <c r="G7" s="6">
        <f>H7/F7%</f>
        <v>25.502645502645503</v>
      </c>
      <c r="H7" s="5">
        <v>120.5</v>
      </c>
      <c r="I7" s="7">
        <f>H7*1.03</f>
        <v>124.11500000000001</v>
      </c>
      <c r="J7" s="33">
        <f>F7-I7</f>
        <v>348.385</v>
      </c>
      <c r="K7" s="8">
        <v>100</v>
      </c>
      <c r="L7" s="8">
        <v>90</v>
      </c>
      <c r="M7" s="9">
        <f aca="true" t="shared" si="0" ref="M7:M38">J7-L7</f>
        <v>258.385</v>
      </c>
      <c r="N7" s="9">
        <f aca="true" t="shared" si="1" ref="N7:N38">I7-L7</f>
        <v>34.11500000000001</v>
      </c>
      <c r="O7" s="8">
        <v>203</v>
      </c>
    </row>
    <row r="8" spans="1:15" ht="12.75" customHeight="1">
      <c r="A8" s="10">
        <v>2</v>
      </c>
      <c r="B8" s="5" t="s">
        <v>14</v>
      </c>
      <c r="C8" s="8" t="s">
        <v>39</v>
      </c>
      <c r="D8" s="4">
        <v>630</v>
      </c>
      <c r="E8" s="5">
        <v>0.94</v>
      </c>
      <c r="F8" s="5">
        <f aca="true" t="shared" si="2" ref="F8:F34">D8*E8</f>
        <v>592.1999999999999</v>
      </c>
      <c r="G8" s="6">
        <f aca="true" t="shared" si="3" ref="G8:G38">H8/F8%</f>
        <v>50.87808172914556</v>
      </c>
      <c r="H8" s="5">
        <v>301.3</v>
      </c>
      <c r="I8" s="7">
        <f aca="true" t="shared" si="4" ref="I8:I38">H8*1.03</f>
        <v>310.339</v>
      </c>
      <c r="J8" s="33">
        <f aca="true" t="shared" si="5" ref="J8:J34">F8-I8</f>
        <v>281.86099999999993</v>
      </c>
      <c r="K8" s="8"/>
      <c r="L8" s="8"/>
      <c r="M8" s="9">
        <f t="shared" si="0"/>
        <v>281.86099999999993</v>
      </c>
      <c r="N8" s="9">
        <f t="shared" si="1"/>
        <v>310.339</v>
      </c>
      <c r="O8" s="8"/>
    </row>
    <row r="9" spans="1:15" ht="12.75" customHeight="1">
      <c r="A9" s="83">
        <v>3</v>
      </c>
      <c r="B9" s="65" t="s">
        <v>67</v>
      </c>
      <c r="C9" s="65" t="s">
        <v>40</v>
      </c>
      <c r="D9" s="4">
        <v>400</v>
      </c>
      <c r="E9" s="5">
        <v>0.94</v>
      </c>
      <c r="F9" s="5">
        <f>D9*E9</f>
        <v>376</v>
      </c>
      <c r="G9" s="6">
        <f>H9/F9%</f>
        <v>69.17553191489363</v>
      </c>
      <c r="H9" s="5">
        <v>260.1</v>
      </c>
      <c r="I9" s="7">
        <f>H9*1.03</f>
        <v>267.903</v>
      </c>
      <c r="J9" s="33">
        <f>F9-I9</f>
        <v>108.09699999999998</v>
      </c>
      <c r="K9" s="8">
        <v>15</v>
      </c>
      <c r="L9" s="8">
        <v>9</v>
      </c>
      <c r="M9" s="9">
        <f>J9-L9</f>
        <v>99.09699999999998</v>
      </c>
      <c r="N9" s="9">
        <f>I9-L9</f>
        <v>258.903</v>
      </c>
      <c r="O9" s="8">
        <v>186</v>
      </c>
    </row>
    <row r="10" spans="1:15" ht="12.75" customHeight="1">
      <c r="A10" s="95"/>
      <c r="B10" s="96"/>
      <c r="C10" s="96"/>
      <c r="D10" s="4">
        <v>400</v>
      </c>
      <c r="E10" s="5">
        <v>0.94</v>
      </c>
      <c r="F10" s="5">
        <f t="shared" si="2"/>
        <v>376</v>
      </c>
      <c r="G10" s="6">
        <f t="shared" si="3"/>
        <v>0</v>
      </c>
      <c r="H10" s="5"/>
      <c r="I10" s="7">
        <f t="shared" si="4"/>
        <v>0</v>
      </c>
      <c r="J10" s="33">
        <f t="shared" si="5"/>
        <v>376</v>
      </c>
      <c r="K10" s="8"/>
      <c r="L10" s="8"/>
      <c r="M10" s="9">
        <f t="shared" si="0"/>
        <v>376</v>
      </c>
      <c r="N10" s="9">
        <f t="shared" si="1"/>
        <v>0</v>
      </c>
      <c r="O10" s="8">
        <v>186</v>
      </c>
    </row>
    <row r="11" spans="1:15" ht="12.75" customHeight="1">
      <c r="A11" s="79">
        <v>4</v>
      </c>
      <c r="B11" s="78" t="s">
        <v>15</v>
      </c>
      <c r="C11" s="94" t="s">
        <v>41</v>
      </c>
      <c r="D11" s="4">
        <v>400</v>
      </c>
      <c r="E11" s="5">
        <v>0.94</v>
      </c>
      <c r="F11" s="5">
        <f t="shared" si="2"/>
        <v>376</v>
      </c>
      <c r="G11" s="6">
        <f t="shared" si="3"/>
        <v>65.05319148936171</v>
      </c>
      <c r="H11" s="5">
        <v>244.6</v>
      </c>
      <c r="I11" s="7">
        <f t="shared" si="4"/>
        <v>251.938</v>
      </c>
      <c r="J11" s="33">
        <f t="shared" si="5"/>
        <v>124.06200000000001</v>
      </c>
      <c r="K11" s="8"/>
      <c r="L11" s="8"/>
      <c r="M11" s="9">
        <f t="shared" si="0"/>
        <v>124.06200000000001</v>
      </c>
      <c r="N11" s="9">
        <f t="shared" si="1"/>
        <v>251.938</v>
      </c>
      <c r="O11" s="8"/>
    </row>
    <row r="12" spans="1:15" ht="12.75" customHeight="1">
      <c r="A12" s="79"/>
      <c r="B12" s="78"/>
      <c r="C12" s="94"/>
      <c r="D12" s="4">
        <v>400</v>
      </c>
      <c r="E12" s="5">
        <v>0.94</v>
      </c>
      <c r="F12" s="5">
        <f>D12*E12</f>
        <v>376</v>
      </c>
      <c r="G12" s="6">
        <f>H12/F12%</f>
        <v>65.05319148936171</v>
      </c>
      <c r="H12" s="5">
        <v>244.6</v>
      </c>
      <c r="I12" s="7">
        <f>H12*1.03</f>
        <v>251.938</v>
      </c>
      <c r="J12" s="33">
        <f>F12-I12</f>
        <v>124.06200000000001</v>
      </c>
      <c r="K12" s="8"/>
      <c r="L12" s="8"/>
      <c r="M12" s="9">
        <f>J12-L12</f>
        <v>124.06200000000001</v>
      </c>
      <c r="N12" s="9">
        <f>I12-L12</f>
        <v>251.938</v>
      </c>
      <c r="O12" s="8"/>
    </row>
    <row r="13" spans="1:15" ht="12.75" customHeight="1">
      <c r="A13" s="65">
        <v>5</v>
      </c>
      <c r="B13" s="65" t="s">
        <v>68</v>
      </c>
      <c r="C13" s="65" t="s">
        <v>42</v>
      </c>
      <c r="D13" s="4">
        <v>400</v>
      </c>
      <c r="E13" s="5">
        <v>0.94</v>
      </c>
      <c r="F13" s="5">
        <f>D13*E13</f>
        <v>376</v>
      </c>
      <c r="G13" s="6">
        <f>H13/F13%</f>
        <v>47.12765957446808</v>
      </c>
      <c r="H13" s="5">
        <v>177.2</v>
      </c>
      <c r="I13" s="7">
        <f>H13*1.03</f>
        <v>182.516</v>
      </c>
      <c r="J13" s="33">
        <f>F13-I13</f>
        <v>193.484</v>
      </c>
      <c r="K13" s="8"/>
      <c r="L13" s="8"/>
      <c r="M13" s="9">
        <f>J13-L13</f>
        <v>193.484</v>
      </c>
      <c r="N13" s="9">
        <f>I13-L13</f>
        <v>182.516</v>
      </c>
      <c r="O13" s="8"/>
    </row>
    <row r="14" spans="1:15" ht="12.75" customHeight="1">
      <c r="A14" s="96"/>
      <c r="B14" s="96"/>
      <c r="C14" s="96"/>
      <c r="D14" s="4">
        <v>400</v>
      </c>
      <c r="E14" s="5">
        <v>0.94</v>
      </c>
      <c r="F14" s="5">
        <f t="shared" si="2"/>
        <v>376</v>
      </c>
      <c r="G14" s="6">
        <v>0</v>
      </c>
      <c r="H14" s="5"/>
      <c r="I14" s="7">
        <f t="shared" si="4"/>
        <v>0</v>
      </c>
      <c r="J14" s="33">
        <f t="shared" si="5"/>
        <v>376</v>
      </c>
      <c r="K14" s="8"/>
      <c r="L14" s="8"/>
      <c r="M14" s="9">
        <f t="shared" si="0"/>
        <v>376</v>
      </c>
      <c r="N14" s="9">
        <f t="shared" si="1"/>
        <v>0</v>
      </c>
      <c r="O14" s="8"/>
    </row>
    <row r="15" spans="1:15" ht="12.75" customHeight="1">
      <c r="A15" s="8">
        <v>6</v>
      </c>
      <c r="B15" s="5" t="s">
        <v>16</v>
      </c>
      <c r="C15" s="8" t="s">
        <v>43</v>
      </c>
      <c r="D15" s="4">
        <v>400</v>
      </c>
      <c r="E15" s="5">
        <v>0.94</v>
      </c>
      <c r="F15" s="5">
        <f t="shared" si="2"/>
        <v>376</v>
      </c>
      <c r="G15" s="6">
        <f t="shared" si="3"/>
        <v>39.12234042553192</v>
      </c>
      <c r="H15" s="5">
        <v>147.1</v>
      </c>
      <c r="I15" s="7">
        <f t="shared" si="4"/>
        <v>151.513</v>
      </c>
      <c r="J15" s="33">
        <f t="shared" si="5"/>
        <v>224.487</v>
      </c>
      <c r="K15" s="8"/>
      <c r="L15" s="8"/>
      <c r="M15" s="9">
        <f t="shared" si="0"/>
        <v>224.487</v>
      </c>
      <c r="N15" s="9">
        <f t="shared" si="1"/>
        <v>151.513</v>
      </c>
      <c r="O15" s="8"/>
    </row>
    <row r="16" spans="1:15" ht="12.75" customHeight="1">
      <c r="A16" s="8">
        <v>7</v>
      </c>
      <c r="B16" s="5" t="s">
        <v>17</v>
      </c>
      <c r="C16" s="8" t="s">
        <v>48</v>
      </c>
      <c r="D16" s="4">
        <v>400</v>
      </c>
      <c r="E16" s="5">
        <v>0.94</v>
      </c>
      <c r="F16" s="5">
        <f>D16*E16</f>
        <v>376</v>
      </c>
      <c r="G16" s="6">
        <f t="shared" si="3"/>
        <v>58.776595744680854</v>
      </c>
      <c r="H16" s="5">
        <v>221</v>
      </c>
      <c r="I16" s="7">
        <f t="shared" si="4"/>
        <v>227.63</v>
      </c>
      <c r="J16" s="33">
        <f t="shared" si="5"/>
        <v>148.37</v>
      </c>
      <c r="K16" s="8"/>
      <c r="L16" s="8"/>
      <c r="M16" s="9">
        <f t="shared" si="0"/>
        <v>148.37</v>
      </c>
      <c r="N16" s="9">
        <f t="shared" si="1"/>
        <v>227.63</v>
      </c>
      <c r="O16" s="8"/>
    </row>
    <row r="17" spans="1:15" ht="12.75" customHeight="1">
      <c r="A17" s="79">
        <v>8</v>
      </c>
      <c r="B17" s="78" t="s">
        <v>18</v>
      </c>
      <c r="C17" s="78" t="s">
        <v>44</v>
      </c>
      <c r="D17" s="4">
        <v>400</v>
      </c>
      <c r="E17" s="5">
        <v>0.75</v>
      </c>
      <c r="F17" s="5">
        <f t="shared" si="2"/>
        <v>300</v>
      </c>
      <c r="G17" s="6">
        <f t="shared" si="3"/>
        <v>41.93333333333333</v>
      </c>
      <c r="H17" s="5">
        <v>125.8</v>
      </c>
      <c r="I17" s="7">
        <f t="shared" si="4"/>
        <v>129.574</v>
      </c>
      <c r="J17" s="33">
        <f t="shared" si="5"/>
        <v>170.426</v>
      </c>
      <c r="K17" s="8"/>
      <c r="L17" s="8"/>
      <c r="M17" s="9">
        <f t="shared" si="0"/>
        <v>170.426</v>
      </c>
      <c r="N17" s="9">
        <f t="shared" si="1"/>
        <v>129.574</v>
      </c>
      <c r="O17" s="8"/>
    </row>
    <row r="18" spans="1:15" ht="12.75" customHeight="1">
      <c r="A18" s="79"/>
      <c r="B18" s="78"/>
      <c r="C18" s="78"/>
      <c r="D18" s="4">
        <v>400</v>
      </c>
      <c r="E18" s="5">
        <v>0.75</v>
      </c>
      <c r="F18" s="5">
        <f t="shared" si="2"/>
        <v>300</v>
      </c>
      <c r="G18" s="6">
        <f t="shared" si="3"/>
        <v>56.666666666666664</v>
      </c>
      <c r="H18" s="5">
        <v>170</v>
      </c>
      <c r="I18" s="7">
        <f t="shared" si="4"/>
        <v>175.1</v>
      </c>
      <c r="J18" s="33">
        <f t="shared" si="5"/>
        <v>124.9</v>
      </c>
      <c r="K18" s="8"/>
      <c r="L18" s="8"/>
      <c r="M18" s="9">
        <f t="shared" si="0"/>
        <v>124.9</v>
      </c>
      <c r="N18" s="9">
        <f t="shared" si="1"/>
        <v>175.1</v>
      </c>
      <c r="O18" s="8"/>
    </row>
    <row r="19" spans="1:15" ht="12.75" customHeight="1">
      <c r="A19" s="83">
        <v>9</v>
      </c>
      <c r="B19" s="65" t="s">
        <v>19</v>
      </c>
      <c r="C19" s="85" t="s">
        <v>30</v>
      </c>
      <c r="D19" s="4">
        <v>630</v>
      </c>
      <c r="E19" s="5">
        <v>0.94</v>
      </c>
      <c r="F19" s="5">
        <f t="shared" si="2"/>
        <v>592.1999999999999</v>
      </c>
      <c r="G19" s="6">
        <f t="shared" si="3"/>
        <v>41.25295508274232</v>
      </c>
      <c r="H19" s="5">
        <v>244.3</v>
      </c>
      <c r="I19" s="7">
        <f t="shared" si="4"/>
        <v>251.62900000000002</v>
      </c>
      <c r="J19" s="33">
        <f t="shared" si="5"/>
        <v>340.5709999999999</v>
      </c>
      <c r="K19" s="8"/>
      <c r="L19" s="8"/>
      <c r="M19" s="9">
        <f t="shared" si="0"/>
        <v>340.5709999999999</v>
      </c>
      <c r="N19" s="9">
        <f t="shared" si="1"/>
        <v>251.62900000000002</v>
      </c>
      <c r="O19" s="8"/>
    </row>
    <row r="20" spans="1:15" ht="12.75" customHeight="1">
      <c r="A20" s="84"/>
      <c r="B20" s="66"/>
      <c r="C20" s="86"/>
      <c r="D20" s="4">
        <v>630</v>
      </c>
      <c r="E20" s="5">
        <v>0.94</v>
      </c>
      <c r="F20" s="5">
        <f>D20*E20</f>
        <v>592.1999999999999</v>
      </c>
      <c r="G20" s="6">
        <f>H20/F20%</f>
        <v>40.25667004390409</v>
      </c>
      <c r="H20" s="5">
        <v>238.4</v>
      </c>
      <c r="I20" s="7">
        <f>H20*1.03</f>
        <v>245.55200000000002</v>
      </c>
      <c r="J20" s="33">
        <f>F20-I20</f>
        <v>346.6479999999999</v>
      </c>
      <c r="K20" s="8"/>
      <c r="L20" s="8"/>
      <c r="M20" s="9">
        <f>J20-L20</f>
        <v>346.6479999999999</v>
      </c>
      <c r="N20" s="9">
        <f>I20-L20</f>
        <v>245.55200000000002</v>
      </c>
      <c r="O20" s="8"/>
    </row>
    <row r="21" spans="1:15" ht="12.75" customHeight="1">
      <c r="A21" s="8">
        <v>10</v>
      </c>
      <c r="B21" s="5" t="s">
        <v>20</v>
      </c>
      <c r="C21" s="8" t="s">
        <v>31</v>
      </c>
      <c r="D21" s="4">
        <v>400</v>
      </c>
      <c r="E21" s="5">
        <v>0.94</v>
      </c>
      <c r="F21" s="5">
        <f t="shared" si="2"/>
        <v>376</v>
      </c>
      <c r="G21" s="6">
        <f t="shared" si="3"/>
        <v>61.43617021276596</v>
      </c>
      <c r="H21" s="5">
        <v>231</v>
      </c>
      <c r="I21" s="7">
        <f t="shared" si="4"/>
        <v>237.93</v>
      </c>
      <c r="J21" s="33">
        <f t="shared" si="5"/>
        <v>138.07</v>
      </c>
      <c r="K21" s="12">
        <v>10</v>
      </c>
      <c r="L21" s="8">
        <v>9</v>
      </c>
      <c r="M21" s="9">
        <f t="shared" si="0"/>
        <v>129.07</v>
      </c>
      <c r="N21" s="9">
        <f t="shared" si="1"/>
        <v>228.93</v>
      </c>
      <c r="O21" s="8">
        <v>237</v>
      </c>
    </row>
    <row r="22" spans="1:15" ht="12.75" customHeight="1">
      <c r="A22" s="65">
        <v>11</v>
      </c>
      <c r="B22" s="65" t="s">
        <v>69</v>
      </c>
      <c r="C22" s="65" t="s">
        <v>45</v>
      </c>
      <c r="D22" s="4">
        <v>630</v>
      </c>
      <c r="E22" s="5">
        <v>0.94</v>
      </c>
      <c r="F22" s="5">
        <f>D22*E22</f>
        <v>592.1999999999999</v>
      </c>
      <c r="G22" s="6">
        <f>H22/F22%</f>
        <v>22.15467747382641</v>
      </c>
      <c r="H22" s="5">
        <v>131.2</v>
      </c>
      <c r="I22" s="7">
        <f>H22*1.03</f>
        <v>135.136</v>
      </c>
      <c r="J22" s="33">
        <f>F22-I22</f>
        <v>457.06399999999996</v>
      </c>
      <c r="K22" s="8"/>
      <c r="L22" s="8"/>
      <c r="M22" s="9">
        <f>J22-L22</f>
        <v>457.06399999999996</v>
      </c>
      <c r="N22" s="9">
        <f>I22-L22</f>
        <v>135.136</v>
      </c>
      <c r="O22" s="8"/>
    </row>
    <row r="23" spans="1:15" ht="12.75" customHeight="1">
      <c r="A23" s="96"/>
      <c r="B23" s="96"/>
      <c r="C23" s="96"/>
      <c r="D23" s="4">
        <v>630</v>
      </c>
      <c r="E23" s="5">
        <v>0.94</v>
      </c>
      <c r="F23" s="5">
        <f t="shared" si="2"/>
        <v>592.1999999999999</v>
      </c>
      <c r="G23" s="6">
        <f t="shared" si="3"/>
        <v>22.15467747382641</v>
      </c>
      <c r="H23" s="5">
        <v>131.2</v>
      </c>
      <c r="I23" s="7">
        <f t="shared" si="4"/>
        <v>135.136</v>
      </c>
      <c r="J23" s="33">
        <f t="shared" si="5"/>
        <v>457.06399999999996</v>
      </c>
      <c r="K23" s="8"/>
      <c r="L23" s="8"/>
      <c r="M23" s="9">
        <f t="shared" si="0"/>
        <v>457.06399999999996</v>
      </c>
      <c r="N23" s="9">
        <f t="shared" si="1"/>
        <v>135.136</v>
      </c>
      <c r="O23" s="8"/>
    </row>
    <row r="24" spans="1:15" ht="12.75" customHeight="1">
      <c r="A24" s="8">
        <v>12</v>
      </c>
      <c r="B24" s="5" t="s">
        <v>21</v>
      </c>
      <c r="C24" s="8" t="s">
        <v>33</v>
      </c>
      <c r="D24" s="4">
        <v>160</v>
      </c>
      <c r="E24" s="5">
        <v>0.94</v>
      </c>
      <c r="F24" s="5">
        <f t="shared" si="2"/>
        <v>150.39999999999998</v>
      </c>
      <c r="G24" s="6">
        <f t="shared" si="3"/>
        <v>42.55319148936171</v>
      </c>
      <c r="H24" s="5">
        <v>64</v>
      </c>
      <c r="I24" s="7">
        <f t="shared" si="4"/>
        <v>65.92</v>
      </c>
      <c r="J24" s="33">
        <f t="shared" si="5"/>
        <v>84.47999999999998</v>
      </c>
      <c r="K24" s="8"/>
      <c r="L24" s="8"/>
      <c r="M24" s="9">
        <f t="shared" si="0"/>
        <v>84.47999999999998</v>
      </c>
      <c r="N24" s="9">
        <f t="shared" si="1"/>
        <v>65.92</v>
      </c>
      <c r="O24" s="8"/>
    </row>
    <row r="25" spans="1:15" ht="12.75" customHeight="1">
      <c r="A25" s="8">
        <v>13</v>
      </c>
      <c r="B25" s="5" t="s">
        <v>22</v>
      </c>
      <c r="C25" s="8" t="s">
        <v>34</v>
      </c>
      <c r="D25" s="4">
        <v>160</v>
      </c>
      <c r="E25" s="5">
        <v>0.94</v>
      </c>
      <c r="F25" s="5">
        <f t="shared" si="2"/>
        <v>150.39999999999998</v>
      </c>
      <c r="G25" s="6">
        <f t="shared" si="3"/>
        <v>15.757978723404257</v>
      </c>
      <c r="H25" s="5">
        <v>23.7</v>
      </c>
      <c r="I25" s="7">
        <f t="shared" si="4"/>
        <v>24.411</v>
      </c>
      <c r="J25" s="33">
        <f t="shared" si="5"/>
        <v>125.98899999999998</v>
      </c>
      <c r="K25" s="8"/>
      <c r="L25" s="8"/>
      <c r="M25" s="9">
        <f t="shared" si="0"/>
        <v>125.98899999999998</v>
      </c>
      <c r="N25" s="9">
        <f>I25-L25</f>
        <v>24.411</v>
      </c>
      <c r="O25" s="8"/>
    </row>
    <row r="26" spans="1:15" ht="12.75" customHeight="1">
      <c r="A26" s="8">
        <v>14</v>
      </c>
      <c r="B26" s="5" t="s">
        <v>23</v>
      </c>
      <c r="C26" s="8" t="s">
        <v>35</v>
      </c>
      <c r="D26" s="4">
        <v>160</v>
      </c>
      <c r="E26" s="5">
        <v>0.94</v>
      </c>
      <c r="F26" s="5">
        <f t="shared" si="2"/>
        <v>150.39999999999998</v>
      </c>
      <c r="G26" s="6">
        <f t="shared" si="3"/>
        <v>40.558510638297875</v>
      </c>
      <c r="H26" s="5">
        <v>61</v>
      </c>
      <c r="I26" s="7">
        <f t="shared" si="4"/>
        <v>62.83</v>
      </c>
      <c r="J26" s="33">
        <f t="shared" si="5"/>
        <v>87.56999999999998</v>
      </c>
      <c r="K26" s="8"/>
      <c r="L26" s="8"/>
      <c r="M26" s="9">
        <f t="shared" si="0"/>
        <v>87.56999999999998</v>
      </c>
      <c r="N26" s="9">
        <f t="shared" si="1"/>
        <v>62.83</v>
      </c>
      <c r="O26" s="8"/>
    </row>
    <row r="27" spans="1:15" ht="12.75" customHeight="1">
      <c r="A27" s="79">
        <v>15</v>
      </c>
      <c r="B27" s="78" t="s">
        <v>24</v>
      </c>
      <c r="C27" s="94" t="s">
        <v>46</v>
      </c>
      <c r="D27" s="4">
        <v>1000</v>
      </c>
      <c r="E27" s="5">
        <v>0.94</v>
      </c>
      <c r="F27" s="5">
        <f t="shared" si="2"/>
        <v>940</v>
      </c>
      <c r="G27" s="6">
        <f t="shared" si="3"/>
        <v>40.87234042553191</v>
      </c>
      <c r="H27" s="5">
        <v>384.2</v>
      </c>
      <c r="I27" s="7">
        <f t="shared" si="4"/>
        <v>395.726</v>
      </c>
      <c r="J27" s="33">
        <f t="shared" si="5"/>
        <v>544.274</v>
      </c>
      <c r="K27" s="8"/>
      <c r="L27" s="8"/>
      <c r="M27" s="9">
        <f t="shared" si="0"/>
        <v>544.274</v>
      </c>
      <c r="N27" s="9">
        <f t="shared" si="1"/>
        <v>395.726</v>
      </c>
      <c r="O27" s="8"/>
    </row>
    <row r="28" spans="1:15" ht="12.75" customHeight="1">
      <c r="A28" s="79"/>
      <c r="B28" s="78"/>
      <c r="C28" s="94"/>
      <c r="D28" s="4">
        <v>630</v>
      </c>
      <c r="E28" s="5"/>
      <c r="F28" s="5"/>
      <c r="G28" s="6"/>
      <c r="H28" s="5"/>
      <c r="I28" s="7"/>
      <c r="J28" s="34">
        <v>630</v>
      </c>
      <c r="K28" s="8"/>
      <c r="L28" s="8"/>
      <c r="M28" s="11">
        <f t="shared" si="0"/>
        <v>630</v>
      </c>
      <c r="N28" s="9"/>
      <c r="O28" s="8"/>
    </row>
    <row r="29" spans="1:15" ht="12.75" customHeight="1">
      <c r="A29" s="79"/>
      <c r="B29" s="78"/>
      <c r="C29" s="94"/>
      <c r="D29" s="4">
        <v>630</v>
      </c>
      <c r="E29" s="5">
        <v>0.94</v>
      </c>
      <c r="F29" s="5">
        <f>D29*E29</f>
        <v>592.1999999999999</v>
      </c>
      <c r="G29" s="6">
        <f>H29/F29%</f>
        <v>22.15467747382641</v>
      </c>
      <c r="H29" s="5">
        <v>131.2</v>
      </c>
      <c r="I29" s="7">
        <f>H29*1.03</f>
        <v>135.136</v>
      </c>
      <c r="J29" s="33">
        <f>F29-I29</f>
        <v>457.06399999999996</v>
      </c>
      <c r="K29" s="8"/>
      <c r="L29" s="8"/>
      <c r="M29" s="9">
        <f t="shared" si="0"/>
        <v>457.06399999999996</v>
      </c>
      <c r="N29" s="9">
        <f>I29-L29</f>
        <v>135.136</v>
      </c>
      <c r="O29" s="8"/>
    </row>
    <row r="30" spans="1:15" ht="12.75" customHeight="1">
      <c r="A30" s="79">
        <v>16</v>
      </c>
      <c r="B30" s="78" t="s">
        <v>25</v>
      </c>
      <c r="C30" s="94" t="s">
        <v>32</v>
      </c>
      <c r="D30" s="4">
        <v>1000</v>
      </c>
      <c r="E30" s="5">
        <v>0.94</v>
      </c>
      <c r="F30" s="5">
        <f t="shared" si="2"/>
        <v>940</v>
      </c>
      <c r="G30" s="6">
        <f t="shared" si="3"/>
        <v>21.680851063829788</v>
      </c>
      <c r="H30" s="5">
        <v>203.8</v>
      </c>
      <c r="I30" s="7">
        <f t="shared" si="4"/>
        <v>209.91400000000002</v>
      </c>
      <c r="J30" s="33">
        <f t="shared" si="5"/>
        <v>730.086</v>
      </c>
      <c r="K30" s="8"/>
      <c r="L30" s="8"/>
      <c r="M30" s="9">
        <f t="shared" si="0"/>
        <v>730.086</v>
      </c>
      <c r="N30" s="9">
        <f t="shared" si="1"/>
        <v>209.91400000000002</v>
      </c>
      <c r="O30" s="8"/>
    </row>
    <row r="31" spans="1:15" ht="12.75" customHeight="1">
      <c r="A31" s="79"/>
      <c r="B31" s="78"/>
      <c r="C31" s="94"/>
      <c r="D31" s="4">
        <v>400</v>
      </c>
      <c r="E31" s="5"/>
      <c r="F31" s="5"/>
      <c r="G31" s="6"/>
      <c r="H31" s="5"/>
      <c r="I31" s="7"/>
      <c r="J31" s="34">
        <v>400</v>
      </c>
      <c r="K31" s="8"/>
      <c r="L31" s="8"/>
      <c r="M31" s="11">
        <f t="shared" si="0"/>
        <v>400</v>
      </c>
      <c r="N31" s="9"/>
      <c r="O31" s="8"/>
    </row>
    <row r="32" spans="1:15" ht="12.75" customHeight="1">
      <c r="A32" s="79"/>
      <c r="B32" s="78"/>
      <c r="C32" s="94"/>
      <c r="D32" s="4">
        <v>1000</v>
      </c>
      <c r="E32" s="5"/>
      <c r="F32" s="5"/>
      <c r="G32" s="6"/>
      <c r="H32" s="5"/>
      <c r="I32" s="7"/>
      <c r="J32" s="34">
        <v>1000</v>
      </c>
      <c r="K32" s="8"/>
      <c r="L32" s="8"/>
      <c r="M32" s="11">
        <f t="shared" si="0"/>
        <v>1000</v>
      </c>
      <c r="N32" s="9"/>
      <c r="O32" s="8"/>
    </row>
    <row r="33" spans="1:15" ht="12.75" customHeight="1">
      <c r="A33" s="8">
        <v>17</v>
      </c>
      <c r="B33" s="5" t="s">
        <v>26</v>
      </c>
      <c r="C33" s="8" t="s">
        <v>36</v>
      </c>
      <c r="D33" s="4">
        <v>630</v>
      </c>
      <c r="E33" s="5">
        <v>0.94</v>
      </c>
      <c r="F33" s="5">
        <f t="shared" si="2"/>
        <v>592.1999999999999</v>
      </c>
      <c r="G33" s="6">
        <f t="shared" si="3"/>
        <v>31.59405606214117</v>
      </c>
      <c r="H33" s="5">
        <v>187.1</v>
      </c>
      <c r="I33" s="7">
        <f t="shared" si="4"/>
        <v>192.713</v>
      </c>
      <c r="J33" s="33">
        <f t="shared" si="5"/>
        <v>399.48699999999997</v>
      </c>
      <c r="K33" s="8"/>
      <c r="L33" s="8"/>
      <c r="M33" s="9">
        <f t="shared" si="0"/>
        <v>399.48699999999997</v>
      </c>
      <c r="N33" s="9">
        <f t="shared" si="1"/>
        <v>192.713</v>
      </c>
      <c r="O33" s="8"/>
    </row>
    <row r="34" spans="1:15" ht="12.75" customHeight="1">
      <c r="A34" s="79">
        <v>18</v>
      </c>
      <c r="B34" s="120" t="s">
        <v>27</v>
      </c>
      <c r="C34" s="94" t="s">
        <v>47</v>
      </c>
      <c r="D34" s="4">
        <v>1000</v>
      </c>
      <c r="E34" s="5">
        <v>0.94</v>
      </c>
      <c r="F34" s="5">
        <f t="shared" si="2"/>
        <v>940</v>
      </c>
      <c r="G34" s="6">
        <f t="shared" si="3"/>
        <v>25.19148936170213</v>
      </c>
      <c r="H34" s="5">
        <v>236.8</v>
      </c>
      <c r="I34" s="7">
        <f t="shared" si="4"/>
        <v>243.90400000000002</v>
      </c>
      <c r="J34" s="33">
        <f t="shared" si="5"/>
        <v>696.096</v>
      </c>
      <c r="K34" s="8">
        <v>15</v>
      </c>
      <c r="L34" s="8">
        <v>13.5</v>
      </c>
      <c r="M34" s="9">
        <f t="shared" si="0"/>
        <v>682.596</v>
      </c>
      <c r="N34" s="9">
        <f t="shared" si="1"/>
        <v>230.40400000000002</v>
      </c>
      <c r="O34" s="8">
        <v>211</v>
      </c>
    </row>
    <row r="35" spans="1:15" ht="12.75" customHeight="1">
      <c r="A35" s="79"/>
      <c r="B35" s="120"/>
      <c r="C35" s="94"/>
      <c r="D35" s="4">
        <v>1000</v>
      </c>
      <c r="E35" s="5"/>
      <c r="F35" s="5"/>
      <c r="G35" s="6"/>
      <c r="H35" s="5"/>
      <c r="I35" s="7"/>
      <c r="J35" s="34">
        <v>1000</v>
      </c>
      <c r="K35" s="8"/>
      <c r="L35" s="8"/>
      <c r="M35" s="9">
        <f t="shared" si="0"/>
        <v>1000</v>
      </c>
      <c r="N35" s="9"/>
      <c r="O35" s="8"/>
    </row>
    <row r="36" spans="1:15" ht="12.75" customHeight="1">
      <c r="A36" s="79">
        <v>19</v>
      </c>
      <c r="B36" s="78" t="s">
        <v>28</v>
      </c>
      <c r="C36" s="94" t="s">
        <v>37</v>
      </c>
      <c r="D36" s="4">
        <v>400</v>
      </c>
      <c r="E36" s="5">
        <v>0.94</v>
      </c>
      <c r="F36" s="5">
        <f>D36*E36</f>
        <v>376</v>
      </c>
      <c r="G36" s="6">
        <f>H36/F36%</f>
        <v>26.143617021276597</v>
      </c>
      <c r="H36" s="5">
        <v>98.3</v>
      </c>
      <c r="I36" s="7">
        <f>H36*1.03</f>
        <v>101.249</v>
      </c>
      <c r="J36" s="33">
        <f>F36-I36</f>
        <v>274.751</v>
      </c>
      <c r="K36" s="8"/>
      <c r="L36" s="8"/>
      <c r="M36" s="9">
        <f>J36-L36</f>
        <v>274.751</v>
      </c>
      <c r="N36" s="9">
        <f>I36-L36</f>
        <v>101.249</v>
      </c>
      <c r="O36" s="8"/>
    </row>
    <row r="37" spans="1:15" ht="12.75" customHeight="1">
      <c r="A37" s="83"/>
      <c r="B37" s="65"/>
      <c r="C37" s="85"/>
      <c r="D37" s="31">
        <v>400</v>
      </c>
      <c r="E37" s="24"/>
      <c r="F37" s="24"/>
      <c r="G37" s="40"/>
      <c r="H37" s="24"/>
      <c r="I37" s="41"/>
      <c r="J37" s="42">
        <v>400</v>
      </c>
      <c r="K37" s="8"/>
      <c r="L37" s="8"/>
      <c r="M37" s="11">
        <f>J37-L37</f>
        <v>400</v>
      </c>
      <c r="N37" s="9"/>
      <c r="O37" s="8"/>
    </row>
    <row r="38" spans="1:15" ht="12.75" customHeight="1" thickBot="1">
      <c r="A38" s="12">
        <v>20</v>
      </c>
      <c r="B38" s="4" t="s">
        <v>75</v>
      </c>
      <c r="C38" s="20" t="s">
        <v>74</v>
      </c>
      <c r="D38" s="4">
        <v>250</v>
      </c>
      <c r="E38" s="5">
        <v>0.94</v>
      </c>
      <c r="F38" s="5">
        <f>D38*E38</f>
        <v>235</v>
      </c>
      <c r="G38" s="6">
        <f t="shared" si="3"/>
        <v>41.82978723404255</v>
      </c>
      <c r="H38" s="5">
        <v>98.3</v>
      </c>
      <c r="I38" s="7">
        <f t="shared" si="4"/>
        <v>101.249</v>
      </c>
      <c r="J38" s="33">
        <f>F38-I38</f>
        <v>133.751</v>
      </c>
      <c r="K38" s="8"/>
      <c r="L38" s="8"/>
      <c r="M38" s="9">
        <f t="shared" si="0"/>
        <v>133.751</v>
      </c>
      <c r="N38" s="9">
        <f t="shared" si="1"/>
        <v>101.249</v>
      </c>
      <c r="O38" s="8"/>
    </row>
    <row r="39" spans="1:15" ht="15" customHeight="1" thickBot="1">
      <c r="A39" s="87" t="s">
        <v>54</v>
      </c>
      <c r="B39" s="88"/>
      <c r="C39" s="89"/>
      <c r="D39" s="51"/>
      <c r="E39" s="52"/>
      <c r="F39" s="58">
        <f>SUM(F6:F38)</f>
        <v>12956.6</v>
      </c>
      <c r="G39" s="53"/>
      <c r="H39" s="55">
        <f>SUM(H6:H38)</f>
        <v>4631.7</v>
      </c>
      <c r="I39" s="56">
        <f>SUM(I6:I38)</f>
        <v>4770.701</v>
      </c>
      <c r="J39" s="57">
        <f>SUM(J6:J38)</f>
        <v>11615.898999999998</v>
      </c>
      <c r="K39" s="39"/>
      <c r="L39" s="8"/>
      <c r="M39" s="11"/>
      <c r="N39" s="9"/>
      <c r="O39" s="8"/>
    </row>
    <row r="40" spans="1:15" ht="57" customHeight="1">
      <c r="A40" s="43"/>
      <c r="B40" s="44"/>
      <c r="C40" s="45"/>
      <c r="D40" s="30"/>
      <c r="E40" s="46"/>
      <c r="F40" s="47"/>
      <c r="G40" s="48"/>
      <c r="H40" s="47"/>
      <c r="I40" s="49" t="s">
        <v>65</v>
      </c>
      <c r="J40" s="50"/>
      <c r="K40" s="8"/>
      <c r="L40" s="8"/>
      <c r="M40" s="11"/>
      <c r="N40" s="9"/>
      <c r="O40" s="8"/>
    </row>
    <row r="41" spans="1:15" ht="15" customHeight="1">
      <c r="A41" s="104">
        <v>20</v>
      </c>
      <c r="B41" s="101" t="s">
        <v>49</v>
      </c>
      <c r="C41" s="85" t="s">
        <v>32</v>
      </c>
      <c r="D41" s="81">
        <v>1000</v>
      </c>
      <c r="E41" s="99">
        <v>0.75</v>
      </c>
      <c r="F41" s="13"/>
      <c r="G41" s="13"/>
      <c r="H41" s="4">
        <v>271</v>
      </c>
      <c r="I41" s="65">
        <v>500</v>
      </c>
      <c r="J41" s="62"/>
      <c r="K41" s="13"/>
      <c r="L41" s="13"/>
      <c r="M41" s="13"/>
      <c r="N41" s="13"/>
      <c r="O41" s="13"/>
    </row>
    <row r="42" spans="1:15" ht="6" customHeight="1" hidden="1">
      <c r="A42" s="105"/>
      <c r="B42" s="102"/>
      <c r="C42" s="107"/>
      <c r="D42" s="82"/>
      <c r="E42" s="100"/>
      <c r="F42" s="13"/>
      <c r="G42" s="13"/>
      <c r="H42" s="4"/>
      <c r="I42" s="80"/>
      <c r="J42" s="63"/>
      <c r="K42" s="13"/>
      <c r="L42" s="13"/>
      <c r="M42" s="13"/>
      <c r="N42" s="13"/>
      <c r="O42" s="13"/>
    </row>
    <row r="43" spans="1:15" ht="13.5" customHeight="1">
      <c r="A43" s="106"/>
      <c r="B43" s="103"/>
      <c r="C43" s="86"/>
      <c r="D43" s="14">
        <v>1000</v>
      </c>
      <c r="E43" s="15">
        <v>0.75</v>
      </c>
      <c r="F43" s="13"/>
      <c r="G43" s="13"/>
      <c r="H43" s="4"/>
      <c r="I43" s="66"/>
      <c r="J43" s="64"/>
      <c r="K43" s="13"/>
      <c r="L43" s="13"/>
      <c r="M43" s="13"/>
      <c r="N43" s="13"/>
      <c r="O43" s="13"/>
    </row>
    <row r="44" spans="1:15" ht="14.25" customHeight="1">
      <c r="A44" s="104">
        <v>21</v>
      </c>
      <c r="B44" s="101" t="s">
        <v>50</v>
      </c>
      <c r="C44" s="85" t="s">
        <v>32</v>
      </c>
      <c r="D44" s="14">
        <v>630</v>
      </c>
      <c r="E44" s="15">
        <v>0.75</v>
      </c>
      <c r="F44" s="13"/>
      <c r="G44" s="13"/>
      <c r="H44" s="4"/>
      <c r="I44" s="65">
        <v>1180</v>
      </c>
      <c r="J44" s="62"/>
      <c r="K44" s="13"/>
      <c r="L44" s="13"/>
      <c r="M44" s="13"/>
      <c r="N44" s="13"/>
      <c r="O44" s="13"/>
    </row>
    <row r="45" spans="1:15" ht="12.75" customHeight="1">
      <c r="A45" s="105"/>
      <c r="B45" s="102"/>
      <c r="C45" s="107"/>
      <c r="D45" s="14">
        <v>630</v>
      </c>
      <c r="E45" s="15">
        <v>0.75</v>
      </c>
      <c r="F45" s="13"/>
      <c r="G45" s="13"/>
      <c r="H45" s="4"/>
      <c r="I45" s="80"/>
      <c r="J45" s="63"/>
      <c r="K45" s="13"/>
      <c r="L45" s="13"/>
      <c r="M45" s="13"/>
      <c r="N45" s="13"/>
      <c r="O45" s="13"/>
    </row>
    <row r="46" spans="1:15" ht="13.5" customHeight="1">
      <c r="A46" s="106"/>
      <c r="B46" s="103"/>
      <c r="C46" s="86"/>
      <c r="D46" s="15">
        <v>1600</v>
      </c>
      <c r="E46" s="15">
        <v>0.75</v>
      </c>
      <c r="F46" s="13"/>
      <c r="G46" s="13"/>
      <c r="H46" s="4">
        <v>391.48</v>
      </c>
      <c r="I46" s="66"/>
      <c r="J46" s="64"/>
      <c r="K46" s="13"/>
      <c r="L46" s="13"/>
      <c r="M46" s="13"/>
      <c r="N46" s="13"/>
      <c r="O46" s="13"/>
    </row>
    <row r="47" spans="1:15" ht="13.5" customHeight="1">
      <c r="A47" s="97">
        <v>22</v>
      </c>
      <c r="B47" s="101" t="s">
        <v>51</v>
      </c>
      <c r="C47" s="85" t="s">
        <v>36</v>
      </c>
      <c r="D47" s="15">
        <v>1000</v>
      </c>
      <c r="E47" s="15">
        <v>0.75</v>
      </c>
      <c r="F47" s="13"/>
      <c r="G47" s="13"/>
      <c r="H47" s="4"/>
      <c r="I47" s="65">
        <v>250</v>
      </c>
      <c r="J47" s="62"/>
      <c r="K47" s="13"/>
      <c r="L47" s="13"/>
      <c r="M47" s="13"/>
      <c r="N47" s="13"/>
      <c r="O47" s="13"/>
    </row>
    <row r="48" spans="1:15" ht="12.75" customHeight="1">
      <c r="A48" s="98"/>
      <c r="B48" s="103"/>
      <c r="C48" s="86"/>
      <c r="D48" s="16">
        <v>1000</v>
      </c>
      <c r="E48" s="4">
        <v>0.75</v>
      </c>
      <c r="F48" s="17"/>
      <c r="G48" s="17"/>
      <c r="H48" s="4">
        <v>33.02</v>
      </c>
      <c r="I48" s="66"/>
      <c r="J48" s="64"/>
      <c r="K48" s="17"/>
      <c r="L48" s="17"/>
      <c r="M48" s="17"/>
      <c r="N48" s="17"/>
      <c r="O48" s="17"/>
    </row>
    <row r="49" spans="1:15" ht="12.75" customHeight="1">
      <c r="A49" s="97">
        <v>23</v>
      </c>
      <c r="B49" s="101" t="s">
        <v>52</v>
      </c>
      <c r="C49" s="85" t="s">
        <v>32</v>
      </c>
      <c r="D49" s="16">
        <v>1000</v>
      </c>
      <c r="E49" s="4">
        <v>0.75</v>
      </c>
      <c r="F49" s="17"/>
      <c r="G49" s="17"/>
      <c r="H49" s="4">
        <v>150.27</v>
      </c>
      <c r="I49" s="65">
        <v>380</v>
      </c>
      <c r="J49" s="62"/>
      <c r="K49" s="17"/>
      <c r="L49" s="17"/>
      <c r="M49" s="17"/>
      <c r="N49" s="17"/>
      <c r="O49" s="17"/>
    </row>
    <row r="50" spans="1:15" ht="12.75" customHeight="1">
      <c r="A50" s="98"/>
      <c r="B50" s="103"/>
      <c r="C50" s="86"/>
      <c r="D50" s="16">
        <v>1000</v>
      </c>
      <c r="E50" s="4">
        <v>0.75</v>
      </c>
      <c r="F50" s="17"/>
      <c r="G50" s="17"/>
      <c r="H50" s="4"/>
      <c r="I50" s="66"/>
      <c r="J50" s="64"/>
      <c r="K50" s="17"/>
      <c r="L50" s="17"/>
      <c r="M50" s="17"/>
      <c r="N50" s="17"/>
      <c r="O50" s="17"/>
    </row>
    <row r="51" spans="1:15" ht="15.75">
      <c r="A51" s="18">
        <v>24</v>
      </c>
      <c r="B51" s="19" t="s">
        <v>52</v>
      </c>
      <c r="C51" s="20" t="s">
        <v>32</v>
      </c>
      <c r="D51" s="16">
        <v>400</v>
      </c>
      <c r="E51" s="4">
        <v>0.94</v>
      </c>
      <c r="F51" s="17"/>
      <c r="G51" s="17"/>
      <c r="H51" s="4">
        <v>13.15</v>
      </c>
      <c r="I51" s="4">
        <v>60</v>
      </c>
      <c r="J51" s="35"/>
      <c r="K51" s="17"/>
      <c r="L51" s="17"/>
      <c r="M51" s="17"/>
      <c r="N51" s="17"/>
      <c r="O51" s="17"/>
    </row>
    <row r="52" spans="1:15" ht="24">
      <c r="A52" s="18">
        <v>25</v>
      </c>
      <c r="B52" s="21" t="s">
        <v>70</v>
      </c>
      <c r="C52" s="22" t="s">
        <v>32</v>
      </c>
      <c r="D52" s="16">
        <v>1000</v>
      </c>
      <c r="E52" s="4">
        <v>0.94</v>
      </c>
      <c r="F52" s="17"/>
      <c r="G52" s="17"/>
      <c r="H52" s="4">
        <v>379.33</v>
      </c>
      <c r="I52" s="4">
        <v>2000</v>
      </c>
      <c r="J52" s="35"/>
      <c r="K52" s="17"/>
      <c r="L52" s="17"/>
      <c r="M52" s="17"/>
      <c r="N52" s="17"/>
      <c r="O52" s="17"/>
    </row>
    <row r="53" spans="1:15" ht="19.5" customHeight="1">
      <c r="A53" s="104">
        <v>26</v>
      </c>
      <c r="B53" s="111" t="s">
        <v>53</v>
      </c>
      <c r="C53" s="113" t="s">
        <v>32</v>
      </c>
      <c r="D53" s="16">
        <v>1000</v>
      </c>
      <c r="E53" s="4">
        <v>0.75</v>
      </c>
      <c r="F53" s="17"/>
      <c r="G53" s="17"/>
      <c r="H53" s="4">
        <v>313.19</v>
      </c>
      <c r="I53" s="65">
        <v>1700</v>
      </c>
      <c r="J53" s="62"/>
      <c r="K53" s="17"/>
      <c r="L53" s="17"/>
      <c r="M53" s="17"/>
      <c r="N53" s="17"/>
      <c r="O53" s="17"/>
    </row>
    <row r="54" spans="1:15" ht="19.5" customHeight="1">
      <c r="A54" s="106"/>
      <c r="B54" s="112"/>
      <c r="C54" s="114"/>
      <c r="D54" s="16">
        <v>100</v>
      </c>
      <c r="E54" s="15">
        <v>0.75</v>
      </c>
      <c r="F54" s="13"/>
      <c r="G54" s="13"/>
      <c r="H54" s="4"/>
      <c r="I54" s="66"/>
      <c r="J54" s="64"/>
      <c r="K54" s="13"/>
      <c r="L54" s="13"/>
      <c r="M54" s="13"/>
      <c r="N54" s="13"/>
      <c r="O54" s="13"/>
    </row>
    <row r="55" spans="1:15" ht="15.75">
      <c r="A55" s="117" t="s">
        <v>55</v>
      </c>
      <c r="B55" s="118"/>
      <c r="C55" s="119"/>
      <c r="D55" s="16"/>
      <c r="E55" s="15"/>
      <c r="F55" s="13"/>
      <c r="G55" s="13"/>
      <c r="H55" s="54">
        <f>SUM(H41:H54)</f>
        <v>1551.44</v>
      </c>
      <c r="I55" s="60">
        <f>SUM(I41:I54)</f>
        <v>6070</v>
      </c>
      <c r="J55" s="36"/>
      <c r="K55" s="13"/>
      <c r="L55" s="13"/>
      <c r="M55" s="13"/>
      <c r="N55" s="13"/>
      <c r="O55" s="13"/>
    </row>
    <row r="56" spans="1:15" ht="24">
      <c r="A56" s="26">
        <v>27</v>
      </c>
      <c r="B56" s="27" t="s">
        <v>71</v>
      </c>
      <c r="C56" s="23"/>
      <c r="D56" s="16"/>
      <c r="E56" s="15"/>
      <c r="F56" s="13"/>
      <c r="G56" s="13"/>
      <c r="H56" s="4">
        <v>437.44</v>
      </c>
      <c r="I56" s="15">
        <v>1200</v>
      </c>
      <c r="J56" s="36"/>
      <c r="K56" s="13"/>
      <c r="L56" s="13"/>
      <c r="M56" s="13"/>
      <c r="N56" s="13"/>
      <c r="O56" s="13"/>
    </row>
    <row r="57" spans="1:15" ht="24">
      <c r="A57" s="18">
        <v>28</v>
      </c>
      <c r="B57" s="27" t="s">
        <v>72</v>
      </c>
      <c r="C57" s="8"/>
      <c r="D57" s="8"/>
      <c r="E57" s="8"/>
      <c r="F57" s="8"/>
      <c r="G57" s="8"/>
      <c r="H57" s="4">
        <v>147.5</v>
      </c>
      <c r="I57" s="5">
        <v>360</v>
      </c>
      <c r="J57" s="37"/>
      <c r="K57" s="8"/>
      <c r="L57" s="8"/>
      <c r="M57" s="8"/>
      <c r="N57" s="8"/>
      <c r="O57" s="8"/>
    </row>
    <row r="58" spans="1:15" ht="24">
      <c r="A58" s="18">
        <v>29</v>
      </c>
      <c r="B58" s="27" t="s">
        <v>73</v>
      </c>
      <c r="C58" s="8"/>
      <c r="D58" s="8"/>
      <c r="E58" s="8"/>
      <c r="F58" s="8"/>
      <c r="G58" s="8"/>
      <c r="H58" s="4">
        <v>55.8</v>
      </c>
      <c r="I58" s="5">
        <v>140</v>
      </c>
      <c r="J58" s="37"/>
      <c r="K58" s="8"/>
      <c r="L58" s="8"/>
      <c r="M58" s="8"/>
      <c r="N58" s="8"/>
      <c r="O58" s="8"/>
    </row>
    <row r="59" spans="1:15" ht="15.75">
      <c r="A59" s="67" t="s">
        <v>56</v>
      </c>
      <c r="B59" s="68"/>
      <c r="C59" s="69"/>
      <c r="D59" s="8"/>
      <c r="E59" s="8"/>
      <c r="F59" s="8"/>
      <c r="G59" s="8"/>
      <c r="H59" s="59">
        <f>SUM(H56:H58)</f>
        <v>640.74</v>
      </c>
      <c r="I59" s="61">
        <f>SUM(I56:I58)</f>
        <v>1700</v>
      </c>
      <c r="J59" s="37"/>
      <c r="K59" s="8"/>
      <c r="L59" s="8"/>
      <c r="M59" s="8"/>
      <c r="N59" s="8"/>
      <c r="O59" s="8"/>
    </row>
    <row r="60" spans="1:15" ht="15.75">
      <c r="A60" s="67" t="s">
        <v>57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</row>
    <row r="61" spans="1:15" ht="15.75">
      <c r="A61" s="18">
        <v>30</v>
      </c>
      <c r="B61" s="28" t="s">
        <v>58</v>
      </c>
      <c r="C61" s="8"/>
      <c r="D61" s="8"/>
      <c r="E61" s="8"/>
      <c r="F61" s="8"/>
      <c r="G61" s="8"/>
      <c r="H61" s="4">
        <v>113.75</v>
      </c>
      <c r="I61" s="8"/>
      <c r="J61" s="37"/>
      <c r="K61" s="8"/>
      <c r="L61" s="8"/>
      <c r="M61" s="8"/>
      <c r="N61" s="8"/>
      <c r="O61" s="8"/>
    </row>
    <row r="62" spans="1:15" ht="15.75">
      <c r="A62" s="18">
        <v>31</v>
      </c>
      <c r="B62" s="28" t="s">
        <v>59</v>
      </c>
      <c r="C62" s="8"/>
      <c r="D62" s="8"/>
      <c r="E62" s="8"/>
      <c r="F62" s="8"/>
      <c r="G62" s="8"/>
      <c r="H62" s="4">
        <v>144</v>
      </c>
      <c r="I62" s="8"/>
      <c r="J62" s="37"/>
      <c r="K62" s="8"/>
      <c r="L62" s="8"/>
      <c r="M62" s="8"/>
      <c r="N62" s="8"/>
      <c r="O62" s="8"/>
    </row>
    <row r="63" spans="1:15" ht="15.75">
      <c r="A63" s="18">
        <v>32</v>
      </c>
      <c r="B63" s="28" t="s">
        <v>60</v>
      </c>
      <c r="C63" s="8"/>
      <c r="D63" s="8"/>
      <c r="E63" s="8"/>
      <c r="F63" s="8"/>
      <c r="G63" s="8"/>
      <c r="H63" s="4">
        <v>338.125</v>
      </c>
      <c r="I63" s="8"/>
      <c r="J63" s="37"/>
      <c r="K63" s="8"/>
      <c r="L63" s="8"/>
      <c r="M63" s="8"/>
      <c r="N63" s="8"/>
      <c r="O63" s="8"/>
    </row>
    <row r="64" spans="1:15" ht="15.75">
      <c r="A64" s="18">
        <v>33</v>
      </c>
      <c r="B64" s="28" t="s">
        <v>61</v>
      </c>
      <c r="C64" s="8"/>
      <c r="D64" s="8"/>
      <c r="E64" s="8"/>
      <c r="F64" s="8"/>
      <c r="G64" s="8"/>
      <c r="H64" s="4">
        <v>637.5</v>
      </c>
      <c r="I64" s="8"/>
      <c r="J64" s="37"/>
      <c r="K64" s="8"/>
      <c r="L64" s="8"/>
      <c r="M64" s="8"/>
      <c r="N64" s="8"/>
      <c r="O64" s="8"/>
    </row>
    <row r="65" spans="1:15" ht="24">
      <c r="A65" s="18">
        <v>34</v>
      </c>
      <c r="B65" s="28" t="s">
        <v>62</v>
      </c>
      <c r="C65" s="8"/>
      <c r="D65" s="8"/>
      <c r="E65" s="8"/>
      <c r="F65" s="8"/>
      <c r="G65" s="8"/>
      <c r="H65" s="4">
        <v>737.5</v>
      </c>
      <c r="I65" s="8"/>
      <c r="J65" s="37"/>
      <c r="K65" s="8"/>
      <c r="L65" s="8"/>
      <c r="M65" s="8"/>
      <c r="N65" s="8"/>
      <c r="O65" s="8"/>
    </row>
    <row r="66" spans="1:15" ht="15.75">
      <c r="A66" s="70" t="s">
        <v>63</v>
      </c>
      <c r="B66" s="71"/>
      <c r="C66" s="72"/>
      <c r="D66" s="8"/>
      <c r="E66" s="8"/>
      <c r="F66" s="8"/>
      <c r="G66" s="8"/>
      <c r="H66" s="59">
        <f>SUM(H61:H65)</f>
        <v>1970.875</v>
      </c>
      <c r="I66" s="8"/>
      <c r="J66" s="37"/>
      <c r="K66" s="8"/>
      <c r="L66" s="8"/>
      <c r="M66" s="8"/>
      <c r="N66" s="8"/>
      <c r="O66" s="8"/>
    </row>
    <row r="67" spans="1:15" ht="15.75">
      <c r="A67" s="73" t="s">
        <v>64</v>
      </c>
      <c r="B67" s="74"/>
      <c r="C67" s="74"/>
      <c r="D67" s="4">
        <v>10000</v>
      </c>
      <c r="E67" s="4">
        <v>1</v>
      </c>
      <c r="F67" s="77">
        <v>10000</v>
      </c>
      <c r="G67" s="8"/>
      <c r="H67" s="4"/>
      <c r="I67" s="8"/>
      <c r="J67" s="37"/>
      <c r="K67" s="8"/>
      <c r="L67" s="8"/>
      <c r="M67" s="8"/>
      <c r="N67" s="8"/>
      <c r="O67" s="8"/>
    </row>
    <row r="68" spans="1:16" ht="0.75" customHeight="1">
      <c r="A68" s="75"/>
      <c r="B68" s="75"/>
      <c r="C68" s="75"/>
      <c r="D68" s="29"/>
      <c r="E68" s="29"/>
      <c r="F68" s="75"/>
      <c r="G68" s="29"/>
      <c r="H68" s="29"/>
      <c r="I68" s="29"/>
      <c r="J68" s="38"/>
      <c r="K68" s="29"/>
      <c r="L68" s="29"/>
      <c r="M68" s="29"/>
      <c r="N68" s="29"/>
      <c r="O68" s="108"/>
      <c r="P68" s="108"/>
    </row>
    <row r="69" spans="1:15" ht="16.5" customHeight="1">
      <c r="A69" s="75"/>
      <c r="B69" s="75"/>
      <c r="C69" s="75"/>
      <c r="D69" s="4">
        <v>10000</v>
      </c>
      <c r="E69" s="4">
        <v>1</v>
      </c>
      <c r="F69" s="75"/>
      <c r="G69" s="25"/>
      <c r="H69" s="65">
        <f>H66+H59+H55+H39</f>
        <v>8794.755000000001</v>
      </c>
      <c r="I69" s="115">
        <f>I59+I55+I39</f>
        <v>12540.701000000001</v>
      </c>
      <c r="J69" s="109"/>
      <c r="K69" s="25"/>
      <c r="L69" s="25"/>
      <c r="M69" s="25"/>
      <c r="N69" s="25"/>
      <c r="O69" s="25"/>
    </row>
    <row r="70" spans="1:15" ht="14.25" customHeight="1">
      <c r="A70" s="76"/>
      <c r="B70" s="76"/>
      <c r="C70" s="76"/>
      <c r="D70" s="4">
        <v>10000</v>
      </c>
      <c r="E70" s="4">
        <v>1</v>
      </c>
      <c r="F70" s="76"/>
      <c r="G70" s="25"/>
      <c r="H70" s="66"/>
      <c r="I70" s="116"/>
      <c r="J70" s="110"/>
      <c r="K70" s="25"/>
      <c r="L70" s="25"/>
      <c r="M70" s="25"/>
      <c r="N70" s="25"/>
      <c r="O70" s="25"/>
    </row>
  </sheetData>
  <sheetProtection/>
  <mergeCells count="75">
    <mergeCell ref="A27:A29"/>
    <mergeCell ref="C13:C14"/>
    <mergeCell ref="A22:A23"/>
    <mergeCell ref="B22:B23"/>
    <mergeCell ref="C22:C23"/>
    <mergeCell ref="A36:A37"/>
    <mergeCell ref="B36:B37"/>
    <mergeCell ref="C36:C37"/>
    <mergeCell ref="A34:A35"/>
    <mergeCell ref="B34:B35"/>
    <mergeCell ref="C34:C35"/>
    <mergeCell ref="I47:I48"/>
    <mergeCell ref="I49:I50"/>
    <mergeCell ref="I53:I54"/>
    <mergeCell ref="B49:B50"/>
    <mergeCell ref="B47:B48"/>
    <mergeCell ref="C47:C48"/>
    <mergeCell ref="O68:P68"/>
    <mergeCell ref="J69:J70"/>
    <mergeCell ref="A53:A54"/>
    <mergeCell ref="B53:B54"/>
    <mergeCell ref="C53:C54"/>
    <mergeCell ref="I69:I70"/>
    <mergeCell ref="A55:C55"/>
    <mergeCell ref="A59:C59"/>
    <mergeCell ref="A47:A48"/>
    <mergeCell ref="C49:C50"/>
    <mergeCell ref="A49:A50"/>
    <mergeCell ref="E41:E42"/>
    <mergeCell ref="B44:B46"/>
    <mergeCell ref="A44:A46"/>
    <mergeCell ref="C44:C46"/>
    <mergeCell ref="A41:A43"/>
    <mergeCell ref="B41:B43"/>
    <mergeCell ref="C41:C43"/>
    <mergeCell ref="A30:A32"/>
    <mergeCell ref="B30:B32"/>
    <mergeCell ref="C30:C32"/>
    <mergeCell ref="B11:B12"/>
    <mergeCell ref="C11:C12"/>
    <mergeCell ref="A17:A18"/>
    <mergeCell ref="B17:B18"/>
    <mergeCell ref="C17:C18"/>
    <mergeCell ref="A13:A14"/>
    <mergeCell ref="B13:B14"/>
    <mergeCell ref="A1:O1"/>
    <mergeCell ref="A2:O2"/>
    <mergeCell ref="A3:O3"/>
    <mergeCell ref="A4:O4"/>
    <mergeCell ref="A6:A7"/>
    <mergeCell ref="B27:B29"/>
    <mergeCell ref="C27:C29"/>
    <mergeCell ref="A9:A10"/>
    <mergeCell ref="B9:B10"/>
    <mergeCell ref="C9:C10"/>
    <mergeCell ref="B6:B7"/>
    <mergeCell ref="C6:C7"/>
    <mergeCell ref="A11:A12"/>
    <mergeCell ref="I44:I46"/>
    <mergeCell ref="D41:D42"/>
    <mergeCell ref="A19:A20"/>
    <mergeCell ref="B19:B20"/>
    <mergeCell ref="C19:C20"/>
    <mergeCell ref="I41:I43"/>
    <mergeCell ref="A39:C39"/>
    <mergeCell ref="J41:J43"/>
    <mergeCell ref="J44:J46"/>
    <mergeCell ref="J47:J48"/>
    <mergeCell ref="J49:J50"/>
    <mergeCell ref="J53:J54"/>
    <mergeCell ref="H69:H70"/>
    <mergeCell ref="A60:O60"/>
    <mergeCell ref="A66:C66"/>
    <mergeCell ref="A67:C70"/>
    <mergeCell ref="F67:F70"/>
  </mergeCells>
  <printOptions/>
  <pageMargins left="0.39" right="0.14" top="0.38" bottom="0.43" header="0.1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АСКУЭ СОЛЯРИС</dc:creator>
  <cp:keywords/>
  <dc:description/>
  <cp:lastModifiedBy>аскуэ</cp:lastModifiedBy>
  <cp:lastPrinted>2011-04-11T04:29:40Z</cp:lastPrinted>
  <dcterms:created xsi:type="dcterms:W3CDTF">2010-11-18T05:22:25Z</dcterms:created>
  <dcterms:modified xsi:type="dcterms:W3CDTF">2020-07-09T11:45:04Z</dcterms:modified>
  <cp:category/>
  <cp:version/>
  <cp:contentType/>
  <cp:contentStatus/>
</cp:coreProperties>
</file>